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79\"/>
    </mc:Choice>
  </mc:AlternateContent>
  <xr:revisionPtr revIDLastSave="0" documentId="13_ncr:1_{8F305A45-D964-4309-8B43-F5F397121C21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331-02-01" sheetId="3" r:id="rId3"/>
    <sheet name="ОСР 27-09-01" sheetId="4" r:id="rId4"/>
    <sheet name="ОСР 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C36" i="1"/>
  <c r="C35" i="1"/>
  <c r="C29" i="1"/>
  <c r="I38" i="1"/>
  <c r="I37" i="1"/>
  <c r="I36" i="1"/>
  <c r="I35" i="1"/>
  <c r="I34" i="1"/>
  <c r="C30" i="1"/>
  <c r="G62" i="2"/>
  <c r="G63" i="2" s="1"/>
  <c r="G65" i="2" s="1"/>
  <c r="G66" i="2" s="1"/>
  <c r="G67" i="2" s="1"/>
  <c r="F62" i="2"/>
  <c r="F63" i="2" s="1"/>
  <c r="F65" i="2" s="1"/>
  <c r="F66" i="2" s="1"/>
  <c r="F67" i="2" s="1"/>
  <c r="E62" i="2"/>
  <c r="E63" i="2" s="1"/>
  <c r="E65" i="2" s="1"/>
  <c r="E66" i="2" s="1"/>
  <c r="E67" i="2" s="1"/>
  <c r="D62" i="2"/>
  <c r="D63" i="2" s="1"/>
  <c r="G61" i="2"/>
  <c r="F61" i="2"/>
  <c r="E61" i="2"/>
  <c r="D61" i="2"/>
  <c r="H61" i="2" s="1"/>
  <c r="H54" i="2"/>
  <c r="G54" i="2"/>
  <c r="F54" i="2"/>
  <c r="E54" i="2"/>
  <c r="D54" i="2"/>
  <c r="H53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38" i="1" l="1"/>
  <c r="C32" i="1"/>
  <c r="C31" i="1"/>
  <c r="C40" i="1"/>
  <c r="C42" i="1" s="1"/>
  <c r="C39" i="1"/>
  <c r="D65" i="2"/>
  <c r="H63" i="2"/>
  <c r="H62" i="2"/>
  <c r="D66" i="2" l="1"/>
  <c r="H65" i="2"/>
  <c r="D67" i="2" l="1"/>
  <c r="H67" i="2" s="1"/>
  <c r="H66" i="2"/>
</calcChain>
</file>

<file path=xl/sharedStrings.xml><?xml version="1.0" encoding="utf-8"?>
<sst xmlns="http://schemas.openxmlformats.org/spreadsheetml/2006/main" count="224" uniqueCount="135">
  <si>
    <t>СВОДКА ЗАТРАТ</t>
  </si>
  <si>
    <t>P_0779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</si>
  <si>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</si>
  <si>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</si>
  <si>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</si>
  <si>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</si>
  <si>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</si>
  <si>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</si>
  <si>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</si>
  <si>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</si>
  <si>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</si>
  <si>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</si>
  <si>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</si>
  <si>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</si>
  <si>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</si>
  <si>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</si>
  <si>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</si>
  <si>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</si>
  <si>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</si>
  <si>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</si>
  <si>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</si>
  <si>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</si>
  <si>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</si>
  <si>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</si>
  <si>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ЛС-331-01</t>
  </si>
  <si>
    <t>Электроснабжение РУ-0,4 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</si>
  <si>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</si>
  <si>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</si>
  <si>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</si>
  <si>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</si>
  <si>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</si>
  <si>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</si>
  <si>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</si>
  <si>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</si>
  <si>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</si>
  <si>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</si>
  <si>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</si>
  <si>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</si>
  <si>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</si>
  <si>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</si>
  <si>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</si>
  <si>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</si>
  <si>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</si>
  <si>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</si>
  <si>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ЛС-331-02</t>
  </si>
  <si>
    <t>ПНР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</si>
  <si>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</si>
  <si>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</si>
  <si>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</si>
  <si>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</si>
  <si>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</si>
  <si>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</si>
  <si>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</si>
  <si>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</si>
  <si>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</si>
  <si>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</si>
  <si>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</si>
  <si>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</si>
  <si>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</si>
  <si>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Смета №1,2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</si>
  <si>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</si>
  <si>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</si>
  <si>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</si>
  <si>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</si>
  <si>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</si>
  <si>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</si>
  <si>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</si>
  <si>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</si>
  <si>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Форма № 3</t>
  </si>
  <si>
    <t>Наименование стройки</t>
  </si>
  <si>
    <t>ОБЪЕКТНЫЙ СМЕТНЫЙ РАСЧЕТ № ОСР 331-02-01</t>
  </si>
  <si>
    <t>Наименование сметы</t>
  </si>
  <si>
    <t>Реконструкция оборудования РУ-0,4 кВ ЗТП НО 1109/250 кВА г. Отрадный Самарская область</t>
  </si>
  <si>
    <t>Наименование локальных сметных расчетов (смет), затрат</t>
  </si>
  <si>
    <t>ЛС-331-02-01</t>
  </si>
  <si>
    <t>Итого</t>
  </si>
  <si>
    <t>ОБЪЕКТНЫЙ СМЕТНЫЙ РАСЧЕТ № ОСР 27-09-01</t>
  </si>
  <si>
    <t>Пусконаладочные работы</t>
  </si>
  <si>
    <t>ЛС-331-09-01</t>
  </si>
  <si>
    <t>ОБЪЕКТНЫЙ СМЕТНЫЙ РАСЧЕТ № ОСР 12-01</t>
  </si>
  <si>
    <t>Проектные и изыскательские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</si>
  <si>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</si>
  <si>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</si>
  <si>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</si>
  <si>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</si>
  <si>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</si>
  <si>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</si>
  <si>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</si>
  <si>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</si>
  <si>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</si>
  <si>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331-02-01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</si>
  <si>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</si>
  <si>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</si>
  <si>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</si>
  <si>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</si>
  <si>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</si>
  <si>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оборудования РУ-0,4 кВ ЗТП НО 1109/250 кВА" г. Отрадный Самарская область</t>
  </si>
  <si>
    <t>Монтаж ШПСН</t>
  </si>
  <si>
    <t>ОСР 27-09-01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</si>
  <si>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</si>
  <si>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</si>
  <si>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</si>
  <si>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</si>
  <si>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</si>
  <si>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</si>
  <si>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</si>
  <si>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</si>
  <si>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</si>
  <si>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</si>
  <si>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</si>
  <si>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</si>
  <si>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РУ-0,4 кВ ЩО-70 (трансформаторная)</t>
  </si>
  <si>
    <t>РУ-0,4 кВ ЩО-70 (линейная)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</si>
  <si>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</si>
  <si>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</si>
  <si>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</si>
  <si>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</si>
  <si>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</si>
  <si>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</si>
  <si>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</si>
  <si>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</si>
  <si>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</si>
  <si>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</si>
  <si>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</si>
  <si>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</si>
  <si>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</si>
  <si>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</si>
  <si>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</si>
  <si>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СВЭМ №363 от 05.06.2024</t>
  </si>
  <si>
    <t>КП СВЭМ №363 от 05.06.2024</t>
  </si>
  <si>
    <t>Реконструкция оборудования ЗТП ПЕТ 604 10/0,4/250 кВА в части замены шкафов ЩО-70-3шт</t>
  </si>
  <si>
    <t>Реконструкция оборудования ЗТП ПЕТ 604 10/0,4/250 кВА в части замены шкафов ЩО-70-3шт</t>
  </si>
  <si>
    <t>Реконструкция оборудования ЗТП ПЕТ 604 10/0,4/250 кВА в части замены шкафов ЩО-70-3шт</t>
  </si>
  <si>
    <t>Реконструкция оборудования ЗТП ПЕТ 604 10/0,4/250 кВА в части замены шкафов ЩО-70-3шт</t>
  </si>
  <si>
    <t>Реконструкция оборудования ЗТП ПЕТ 604 10/0,4/250 кВА в части замены шкафов ЩО-70-3шт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</si>
</sst>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29E09511-B019-4140-B2BE-97BC18A304A7}"/>
    <cellStyle name="Обычный" xfId="0" builtinId="0"/>
    <cellStyle name="Обычный 2" xfId="4" xr:uid="{56B6255F-30A3-4B15-8B76-6214F1DF0C37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B10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7.44140625" customWidth="1"/>
    <col min="7" max="9" width="16.3320312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130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113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114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115</v>
      </c>
      <c r="C26" s="54"/>
      <c r="D26" s="51"/>
      <c r="E26" s="51"/>
      <c r="F26" s="51"/>
      <c r="G26" s="52"/>
      <c r="H26" s="52" t="s">
        <v>116</v>
      </c>
      <c r="I26" s="52"/>
    </row>
    <row r="27" spans="1:9" ht="17.100000000000001" customHeight="1" x14ac:dyDescent="0.3">
      <c r="A27" s="55" t="s">
        <v>6</v>
      </c>
      <c r="B27" s="53" t="s">
        <v>117</v>
      </c>
      <c r="C27" s="56">
        <v>0</v>
      </c>
      <c r="D27" s="57"/>
      <c r="E27" s="57"/>
      <c r="F27" s="57"/>
      <c r="G27" s="58" t="s">
        <v>118</v>
      </c>
      <c r="H27" s="58" t="s">
        <v>119</v>
      </c>
      <c r="I27" s="58" t="s">
        <v>120</v>
      </c>
    </row>
    <row r="28" spans="1:9" ht="17.100000000000001" customHeight="1" x14ac:dyDescent="0.3">
      <c r="A28" s="55" t="s">
        <v>7</v>
      </c>
      <c r="B28" s="53" t="s">
        <v>121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122</v>
      </c>
      <c r="C29" s="62">
        <f>ССР!G58*1.2</f>
        <v>343.24200000000002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343.24200000000002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123</v>
      </c>
      <c r="C31" s="62">
        <f>C30-ROUND(C30/1.2,5)</f>
        <v>57.206999999999994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124</v>
      </c>
      <c r="C32" s="67">
        <f>C30*I36</f>
        <v>398.15807701436813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125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115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117</v>
      </c>
      <c r="C35" s="76">
        <f>ССР!D67+ССР!E67</f>
        <v>672.79805999999996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121</v>
      </c>
      <c r="C36" s="76">
        <f>ССР!F67</f>
        <v>1794.5422199999998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122</v>
      </c>
      <c r="C37" s="76">
        <f>(ССР!G63-ССР!G58)*1.2</f>
        <v>90.964799999999968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2558.3050800000001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123</v>
      </c>
      <c r="C39" s="62">
        <f>C38-ROUND(C38/1.2,5)</f>
        <v>426.38418000000001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124</v>
      </c>
      <c r="C40" s="77">
        <f>C38*I37</f>
        <v>3098.8093899051637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126</v>
      </c>
      <c r="C42" s="103">
        <f>C40+C32</f>
        <v>3496.9674669195319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127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7"/>
  <sheetViews>
    <sheetView topLeftCell="C46" zoomScale="90" zoomScaleNormal="90" workbookViewId="0"/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131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8.625</v>
      </c>
      <c r="E25" s="20">
        <v>511.45499999999998</v>
      </c>
      <c r="F25" s="20">
        <v>1451.895</v>
      </c>
      <c r="G25" s="20">
        <v>0</v>
      </c>
      <c r="H25" s="20">
        <v>1971.9749999999999</v>
      </c>
    </row>
    <row r="26" spans="1:8" ht="17.100000000000001" customHeight="1" x14ac:dyDescent="0.3">
      <c r="A26" s="6"/>
      <c r="B26" s="9"/>
      <c r="C26" s="9" t="s">
        <v>26</v>
      </c>
      <c r="D26" s="20">
        <v>8.625</v>
      </c>
      <c r="E26" s="20">
        <v>511.45499999999998</v>
      </c>
      <c r="F26" s="20">
        <v>1451.895</v>
      </c>
      <c r="G26" s="20">
        <v>0</v>
      </c>
      <c r="H26" s="20">
        <v>1971.9749999999999</v>
      </c>
    </row>
    <row r="27" spans="1:8" ht="17.100000000000001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7.100000000000001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7.100000000000001" customHeight="1" x14ac:dyDescent="0.3">
      <c r="A42" s="6"/>
      <c r="B42" s="9"/>
      <c r="C42" s="9" t="s">
        <v>37</v>
      </c>
      <c r="D42" s="20">
        <v>8.625</v>
      </c>
      <c r="E42" s="20">
        <v>511.45499999999998</v>
      </c>
      <c r="F42" s="20">
        <v>1451.895</v>
      </c>
      <c r="G42" s="20">
        <v>0</v>
      </c>
      <c r="H42" s="20">
        <v>1971.9749999999999</v>
      </c>
    </row>
    <row r="43" spans="1:8" ht="17.100000000000001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0.18</v>
      </c>
      <c r="E44" s="20">
        <v>10.23</v>
      </c>
      <c r="F44" s="20">
        <v>0</v>
      </c>
      <c r="G44" s="20">
        <v>0</v>
      </c>
      <c r="H44" s="20">
        <v>10.41</v>
      </c>
    </row>
    <row r="45" spans="1:8" ht="17.100000000000001" customHeight="1" x14ac:dyDescent="0.3">
      <c r="A45" s="6"/>
      <c r="B45" s="9"/>
      <c r="C45" s="9" t="s">
        <v>41</v>
      </c>
      <c r="D45" s="20">
        <v>0.18</v>
      </c>
      <c r="E45" s="20">
        <v>10.23</v>
      </c>
      <c r="F45" s="20">
        <v>0</v>
      </c>
      <c r="G45" s="20">
        <v>0</v>
      </c>
      <c r="H45" s="20">
        <v>10.41</v>
      </c>
    </row>
    <row r="46" spans="1:8" ht="17.100000000000001" customHeight="1" x14ac:dyDescent="0.3">
      <c r="A46" s="6"/>
      <c r="B46" s="9"/>
      <c r="C46" s="9" t="s">
        <v>42</v>
      </c>
      <c r="D46" s="20">
        <v>8.8049999999999997</v>
      </c>
      <c r="E46" s="20">
        <v>521.68499999999995</v>
      </c>
      <c r="F46" s="20">
        <v>1451.895</v>
      </c>
      <c r="G46" s="20">
        <v>0</v>
      </c>
      <c r="H46" s="20">
        <v>1982.385</v>
      </c>
    </row>
    <row r="47" spans="1:8" ht="17.100000000000001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65.265000000000001</v>
      </c>
      <c r="H48" s="20">
        <v>65.265000000000001</v>
      </c>
    </row>
    <row r="49" spans="1:8" ht="31.2" x14ac:dyDescent="0.3">
      <c r="A49" s="6">
        <v>4</v>
      </c>
      <c r="B49" s="6" t="s">
        <v>66</v>
      </c>
      <c r="C49" s="7" t="s">
        <v>67</v>
      </c>
      <c r="D49" s="20">
        <v>0.22500000000000001</v>
      </c>
      <c r="E49" s="20">
        <v>13.62</v>
      </c>
      <c r="F49" s="20">
        <v>0</v>
      </c>
      <c r="G49" s="20">
        <v>0</v>
      </c>
      <c r="H49" s="20">
        <v>13.845000000000001</v>
      </c>
    </row>
    <row r="50" spans="1:8" ht="17.100000000000001" customHeight="1" x14ac:dyDescent="0.3">
      <c r="A50" s="6"/>
      <c r="B50" s="9"/>
      <c r="C50" s="9" t="s">
        <v>65</v>
      </c>
      <c r="D50" s="20">
        <v>0.22500000000000001</v>
      </c>
      <c r="E50" s="20">
        <v>13.62</v>
      </c>
      <c r="F50" s="20">
        <v>0</v>
      </c>
      <c r="G50" s="20">
        <v>65.265000000000001</v>
      </c>
      <c r="H50" s="20">
        <v>79.11</v>
      </c>
    </row>
    <row r="51" spans="1:8" ht="17.100000000000001" customHeight="1" x14ac:dyDescent="0.3">
      <c r="A51" s="6"/>
      <c r="B51" s="9"/>
      <c r="C51" s="9" t="s">
        <v>64</v>
      </c>
      <c r="D51" s="20">
        <v>9.0299999999999994</v>
      </c>
      <c r="E51" s="20">
        <v>535.30499999999995</v>
      </c>
      <c r="F51" s="20">
        <v>1451.895</v>
      </c>
      <c r="G51" s="20">
        <v>65.265000000000001</v>
      </c>
      <c r="H51" s="20">
        <v>2061.4949999999999</v>
      </c>
    </row>
    <row r="52" spans="1:8" ht="17.100000000000001" customHeight="1" x14ac:dyDescent="0.3">
      <c r="A52" s="6"/>
      <c r="B52" s="9"/>
      <c r="C52" s="9" t="s">
        <v>63</v>
      </c>
      <c r="D52" s="20"/>
      <c r="E52" s="20"/>
      <c r="F52" s="20"/>
      <c r="G52" s="20"/>
      <c r="H52" s="20"/>
    </row>
    <row r="53" spans="1:8" x14ac:dyDescent="0.3">
      <c r="A53" s="6"/>
      <c r="B53" s="6"/>
      <c r="C53" s="7"/>
      <c r="D53" s="20"/>
      <c r="E53" s="20"/>
      <c r="F53" s="20"/>
      <c r="G53" s="20"/>
      <c r="H53" s="20">
        <f>SUM(D53:G53)</f>
        <v>0</v>
      </c>
    </row>
    <row r="54" spans="1:8" ht="17.100000000000001" customHeight="1" x14ac:dyDescent="0.3">
      <c r="A54" s="6"/>
      <c r="B54" s="9"/>
      <c r="C54" s="9" t="s">
        <v>62</v>
      </c>
      <c r="D54" s="20">
        <f>SUM(D53:D53)</f>
        <v>0</v>
      </c>
      <c r="E54" s="20">
        <f>SUM(E53:E53)</f>
        <v>0</v>
      </c>
      <c r="F54" s="20">
        <f>SUM(F53:F53)</f>
        <v>0</v>
      </c>
      <c r="G54" s="20">
        <f>SUM(G53:G53)</f>
        <v>0</v>
      </c>
      <c r="H54" s="20">
        <f>SUM(D54:G54)</f>
        <v>0</v>
      </c>
    </row>
    <row r="55" spans="1:8" ht="17.100000000000001" customHeight="1" x14ac:dyDescent="0.3">
      <c r="A55" s="6"/>
      <c r="B55" s="9"/>
      <c r="C55" s="9" t="s">
        <v>61</v>
      </c>
      <c r="D55" s="20">
        <v>9.0299999999999994</v>
      </c>
      <c r="E55" s="20">
        <v>535.30499999999995</v>
      </c>
      <c r="F55" s="20">
        <v>1451.895</v>
      </c>
      <c r="G55" s="20">
        <v>65.265000000000001</v>
      </c>
      <c r="H55" s="20">
        <v>2061.4949999999999</v>
      </c>
    </row>
    <row r="56" spans="1:8" ht="153" customHeight="1" x14ac:dyDescent="0.3">
      <c r="A56" s="6"/>
      <c r="B56" s="9"/>
      <c r="C56" s="9" t="s">
        <v>60</v>
      </c>
      <c r="D56" s="20"/>
      <c r="E56" s="20"/>
      <c r="F56" s="20"/>
      <c r="G56" s="20"/>
      <c r="H56" s="20"/>
    </row>
    <row r="57" spans="1:8" x14ac:dyDescent="0.3">
      <c r="A57" s="6">
        <v>5</v>
      </c>
      <c r="B57" s="6" t="s">
        <v>59</v>
      </c>
      <c r="C57" s="7" t="s">
        <v>58</v>
      </c>
      <c r="D57" s="20">
        <v>0</v>
      </c>
      <c r="E57" s="20">
        <v>0</v>
      </c>
      <c r="F57" s="20">
        <v>0</v>
      </c>
      <c r="G57" s="20">
        <v>286.03500000000003</v>
      </c>
      <c r="H57" s="20">
        <v>286.03500000000003</v>
      </c>
    </row>
    <row r="58" spans="1:8" ht="17.100000000000001" customHeight="1" x14ac:dyDescent="0.3">
      <c r="A58" s="6"/>
      <c r="B58" s="9"/>
      <c r="C58" s="9" t="s">
        <v>57</v>
      </c>
      <c r="D58" s="20">
        <v>0</v>
      </c>
      <c r="E58" s="20">
        <v>0</v>
      </c>
      <c r="F58" s="20">
        <v>0</v>
      </c>
      <c r="G58" s="20">
        <v>286.03500000000003</v>
      </c>
      <c r="H58" s="20">
        <v>286.03500000000003</v>
      </c>
    </row>
    <row r="59" spans="1:8" ht="17.100000000000001" customHeight="1" x14ac:dyDescent="0.3">
      <c r="A59" s="6"/>
      <c r="B59" s="9"/>
      <c r="C59" s="9" t="s">
        <v>56</v>
      </c>
      <c r="D59" s="20">
        <v>9.0299999999999994</v>
      </c>
      <c r="E59" s="20">
        <v>535.30499999999995</v>
      </c>
      <c r="F59" s="20">
        <v>1451.895</v>
      </c>
      <c r="G59" s="20">
        <v>351.3</v>
      </c>
      <c r="H59" s="20">
        <v>2347.5300000000002</v>
      </c>
    </row>
    <row r="60" spans="1:8" ht="17.100000000000001" customHeight="1" x14ac:dyDescent="0.3">
      <c r="A60" s="6"/>
      <c r="B60" s="9"/>
      <c r="C60" s="9" t="s">
        <v>55</v>
      </c>
      <c r="D60" s="20"/>
      <c r="E60" s="20"/>
      <c r="F60" s="20"/>
      <c r="G60" s="20"/>
      <c r="H60" s="20"/>
    </row>
    <row r="61" spans="1:8" ht="33.9" customHeight="1" x14ac:dyDescent="0.3">
      <c r="A61" s="6">
        <v>6</v>
      </c>
      <c r="B61" s="6" t="s">
        <v>54</v>
      </c>
      <c r="C61" s="7" t="s">
        <v>53</v>
      </c>
      <c r="D61" s="20">
        <f>D59 * 3%</f>
        <v>0.27089999999999997</v>
      </c>
      <c r="E61" s="20">
        <f>E59 * 3%</f>
        <v>16.059149999999999</v>
      </c>
      <c r="F61" s="20">
        <f>F59 * 3%</f>
        <v>43.556849999999997</v>
      </c>
      <c r="G61" s="20">
        <f>G59 * 3%</f>
        <v>10.539</v>
      </c>
      <c r="H61" s="20">
        <f>SUM(D61:G61)</f>
        <v>70.425899999999999</v>
      </c>
    </row>
    <row r="62" spans="1:8" ht="17.100000000000001" customHeight="1" x14ac:dyDescent="0.3">
      <c r="A62" s="6"/>
      <c r="B62" s="9"/>
      <c r="C62" s="9" t="s">
        <v>52</v>
      </c>
      <c r="D62" s="20">
        <f>D61</f>
        <v>0.27089999999999997</v>
      </c>
      <c r="E62" s="20">
        <f>E61</f>
        <v>16.059149999999999</v>
      </c>
      <c r="F62" s="20">
        <f>F61</f>
        <v>43.556849999999997</v>
      </c>
      <c r="G62" s="20">
        <f>G61</f>
        <v>10.539</v>
      </c>
      <c r="H62" s="20">
        <f>SUM(D62:G62)</f>
        <v>70.425899999999999</v>
      </c>
    </row>
    <row r="63" spans="1:8" ht="17.100000000000001" customHeight="1" x14ac:dyDescent="0.3">
      <c r="A63" s="6"/>
      <c r="B63" s="9"/>
      <c r="C63" s="9" t="s">
        <v>51</v>
      </c>
      <c r="D63" s="20">
        <f>D62 + D59</f>
        <v>9.3008999999999986</v>
      </c>
      <c r="E63" s="20">
        <f>E62 + E59</f>
        <v>551.36415</v>
      </c>
      <c r="F63" s="20">
        <f>F62 + F59</f>
        <v>1495.4518499999999</v>
      </c>
      <c r="G63" s="20">
        <f>G62 + G59</f>
        <v>361.839</v>
      </c>
      <c r="H63" s="20">
        <f>SUM(D63:G63)</f>
        <v>2417.9558999999999</v>
      </c>
    </row>
    <row r="64" spans="1:8" ht="17.100000000000001" customHeight="1" x14ac:dyDescent="0.3">
      <c r="A64" s="6"/>
      <c r="B64" s="9"/>
      <c r="C64" s="9" t="s">
        <v>50</v>
      </c>
      <c r="D64" s="20"/>
      <c r="E64" s="20"/>
      <c r="F64" s="20"/>
      <c r="G64" s="20"/>
      <c r="H64" s="20"/>
    </row>
    <row r="65" spans="1:8" ht="17.100000000000001" customHeight="1" x14ac:dyDescent="0.3">
      <c r="A65" s="6">
        <v>7</v>
      </c>
      <c r="B65" s="6" t="s">
        <v>49</v>
      </c>
      <c r="C65" s="7" t="s">
        <v>48</v>
      </c>
      <c r="D65" s="20">
        <f>D63 * 20%</f>
        <v>1.8601799999999997</v>
      </c>
      <c r="E65" s="20">
        <f>E63 * 20%</f>
        <v>110.27283</v>
      </c>
      <c r="F65" s="20">
        <f>F63 * 20%</f>
        <v>299.09037000000001</v>
      </c>
      <c r="G65" s="20">
        <f>G63 * 20%</f>
        <v>72.367800000000003</v>
      </c>
      <c r="H65" s="20">
        <f>SUM(D65:G65)</f>
        <v>483.59118000000001</v>
      </c>
    </row>
    <row r="66" spans="1:8" ht="17.100000000000001" customHeight="1" x14ac:dyDescent="0.3">
      <c r="A66" s="6"/>
      <c r="B66" s="9"/>
      <c r="C66" s="9" t="s">
        <v>47</v>
      </c>
      <c r="D66" s="20">
        <f>D65</f>
        <v>1.8601799999999997</v>
      </c>
      <c r="E66" s="20">
        <f>E65</f>
        <v>110.27283</v>
      </c>
      <c r="F66" s="20">
        <f>F65</f>
        <v>299.09037000000001</v>
      </c>
      <c r="G66" s="20">
        <f>G65</f>
        <v>72.367800000000003</v>
      </c>
      <c r="H66" s="20">
        <f>SUM(D66:G66)</f>
        <v>483.59118000000001</v>
      </c>
    </row>
    <row r="67" spans="1:8" ht="17.100000000000001" customHeight="1" x14ac:dyDescent="0.3">
      <c r="A67" s="6"/>
      <c r="B67" s="9"/>
      <c r="C67" s="9" t="s">
        <v>46</v>
      </c>
      <c r="D67" s="20">
        <f>D66 + D63</f>
        <v>11.161079999999998</v>
      </c>
      <c r="E67" s="20">
        <f>E66 + E63</f>
        <v>661.63697999999999</v>
      </c>
      <c r="F67" s="20">
        <f>F66 + F63</f>
        <v>1794.5422199999998</v>
      </c>
      <c r="G67" s="20">
        <f>G66 + G63</f>
        <v>434.20679999999999</v>
      </c>
      <c r="H67" s="20">
        <f>SUM(D67:G67)</f>
        <v>2901.5470799999998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68</v>
      </c>
    </row>
    <row r="2" spans="1:14" ht="45.75" customHeight="1" x14ac:dyDescent="0.3">
      <c r="A2" s="1"/>
      <c r="B2" s="1" t="s">
        <v>69</v>
      </c>
      <c r="C2" s="86" t="s">
        <v>132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71</v>
      </c>
      <c r="C7" s="29" t="s">
        <v>72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74</v>
      </c>
      <c r="C13" s="25" t="s">
        <v>25</v>
      </c>
      <c r="D13" s="19">
        <v>8.625</v>
      </c>
      <c r="E13" s="19">
        <v>511.45499999999998</v>
      </c>
      <c r="F13" s="19">
        <v>1451.895</v>
      </c>
      <c r="G13" s="19">
        <v>0</v>
      </c>
      <c r="H13" s="19">
        <v>1971.9749999999999</v>
      </c>
      <c r="J13" s="5"/>
    </row>
    <row r="14" spans="1:14" ht="17.100000000000001" customHeight="1" x14ac:dyDescent="0.3">
      <c r="A14" s="6"/>
      <c r="B14" s="9"/>
      <c r="C14" s="9" t="s">
        <v>75</v>
      </c>
      <c r="D14" s="19">
        <v>8.625</v>
      </c>
      <c r="E14" s="19">
        <v>511.45499999999998</v>
      </c>
      <c r="F14" s="19">
        <v>1451.895</v>
      </c>
      <c r="G14" s="19">
        <v>0</v>
      </c>
      <c r="H14" s="19">
        <v>1971.9749999999999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68</v>
      </c>
    </row>
    <row r="2" spans="1:14" ht="45.75" customHeight="1" x14ac:dyDescent="0.3">
      <c r="A2" s="1"/>
      <c r="B2" s="1" t="s">
        <v>69</v>
      </c>
      <c r="C2" s="86" t="s">
        <v>133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71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77</v>
      </c>
      <c r="D13" s="19">
        <v>0</v>
      </c>
      <c r="E13" s="19">
        <v>0</v>
      </c>
      <c r="F13" s="19">
        <v>0</v>
      </c>
      <c r="G13" s="19">
        <v>65.265000000000001</v>
      </c>
      <c r="H13" s="19">
        <v>65.265000000000001</v>
      </c>
      <c r="J13" s="5"/>
    </row>
    <row r="14" spans="1:14" ht="17.100000000000001" customHeight="1" x14ac:dyDescent="0.3">
      <c r="A14" s="6"/>
      <c r="B14" s="9"/>
      <c r="C14" s="9" t="s">
        <v>75</v>
      </c>
      <c r="D14" s="19">
        <v>0</v>
      </c>
      <c r="E14" s="19">
        <v>0</v>
      </c>
      <c r="F14" s="19">
        <v>0</v>
      </c>
      <c r="G14" s="19">
        <v>65.265000000000001</v>
      </c>
      <c r="H14" s="19">
        <v>65.265000000000001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68</v>
      </c>
    </row>
    <row r="2" spans="1:14" ht="45.75" customHeight="1" x14ac:dyDescent="0.3">
      <c r="A2" s="1"/>
      <c r="B2" s="1" t="s">
        <v>69</v>
      </c>
      <c r="C2" s="86" t="s">
        <v>134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71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80</v>
      </c>
      <c r="D13" s="19">
        <v>0</v>
      </c>
      <c r="E13" s="19">
        <v>0</v>
      </c>
      <c r="F13" s="19">
        <v>0</v>
      </c>
      <c r="G13" s="19">
        <v>286.03500000000003</v>
      </c>
      <c r="H13" s="19">
        <v>286.03500000000003</v>
      </c>
      <c r="J13" s="5"/>
    </row>
    <row r="14" spans="1:14" ht="17.100000000000001" customHeight="1" x14ac:dyDescent="0.3">
      <c r="A14" s="6"/>
      <c r="B14" s="9"/>
      <c r="C14" s="9" t="s">
        <v>75</v>
      </c>
      <c r="D14" s="19">
        <v>0</v>
      </c>
      <c r="E14" s="19">
        <v>0</v>
      </c>
      <c r="F14" s="19">
        <v>0</v>
      </c>
      <c r="G14" s="19">
        <v>286.03500000000003</v>
      </c>
      <c r="H14" s="19">
        <v>286.03500000000003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87" workbookViewId="0">
      <selection activeCell="H3" sqref="H3:H33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82</v>
      </c>
      <c r="B1" s="37" t="s">
        <v>83</v>
      </c>
      <c r="C1" s="37" t="s">
        <v>84</v>
      </c>
      <c r="D1" s="37" t="s">
        <v>85</v>
      </c>
      <c r="E1" s="37" t="s">
        <v>86</v>
      </c>
      <c r="F1" s="37" t="s">
        <v>87</v>
      </c>
      <c r="G1" s="37" t="s">
        <v>88</v>
      </c>
      <c r="H1" s="37" t="s">
        <v>89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72</v>
      </c>
      <c r="B3" s="94"/>
      <c r="C3" s="45"/>
      <c r="D3" s="43">
        <v>1971.9749999999999</v>
      </c>
      <c r="E3" s="41"/>
      <c r="F3" s="41"/>
      <c r="G3" s="41"/>
      <c r="H3" s="48"/>
    </row>
    <row r="4" spans="1:8" x14ac:dyDescent="0.3">
      <c r="A4" s="95" t="s">
        <v>90</v>
      </c>
      <c r="B4" s="42" t="s">
        <v>91</v>
      </c>
      <c r="C4" s="45"/>
      <c r="D4" s="43">
        <v>8.625</v>
      </c>
      <c r="E4" s="41"/>
      <c r="F4" s="41"/>
      <c r="G4" s="41"/>
      <c r="H4" s="48"/>
    </row>
    <row r="5" spans="1:8" x14ac:dyDescent="0.3">
      <c r="A5" s="95"/>
      <c r="B5" s="42" t="s">
        <v>92</v>
      </c>
      <c r="C5" s="37"/>
      <c r="D5" s="43">
        <v>511.45499999999998</v>
      </c>
      <c r="E5" s="41"/>
      <c r="F5" s="41"/>
      <c r="G5" s="41"/>
      <c r="H5" s="47"/>
    </row>
    <row r="6" spans="1:8" x14ac:dyDescent="0.3">
      <c r="A6" s="96"/>
      <c r="B6" s="42" t="s">
        <v>93</v>
      </c>
      <c r="C6" s="37"/>
      <c r="D6" s="43">
        <v>1451.895</v>
      </c>
      <c r="E6" s="41"/>
      <c r="F6" s="41"/>
      <c r="G6" s="41"/>
      <c r="H6" s="47"/>
    </row>
    <row r="7" spans="1:8" x14ac:dyDescent="0.3">
      <c r="A7" s="96"/>
      <c r="B7" s="42" t="s">
        <v>94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25</v>
      </c>
      <c r="B8" s="98"/>
      <c r="C8" s="95" t="s">
        <v>97</v>
      </c>
      <c r="D8" s="44">
        <v>1971.9749999999999</v>
      </c>
      <c r="E8" s="41">
        <v>3</v>
      </c>
      <c r="F8" s="41" t="s">
        <v>95</v>
      </c>
      <c r="G8" s="44">
        <v>657.32500000000005</v>
      </c>
      <c r="H8" s="47"/>
    </row>
    <row r="9" spans="1:8" x14ac:dyDescent="0.3">
      <c r="A9" s="99">
        <v>1</v>
      </c>
      <c r="B9" s="42" t="s">
        <v>91</v>
      </c>
      <c r="C9" s="95"/>
      <c r="D9" s="44">
        <v>8.625</v>
      </c>
      <c r="E9" s="41"/>
      <c r="F9" s="41"/>
      <c r="G9" s="41"/>
      <c r="H9" s="96" t="s">
        <v>96</v>
      </c>
    </row>
    <row r="10" spans="1:8" x14ac:dyDescent="0.3">
      <c r="A10" s="95"/>
      <c r="B10" s="42" t="s">
        <v>92</v>
      </c>
      <c r="C10" s="95"/>
      <c r="D10" s="44">
        <v>511.45499999999998</v>
      </c>
      <c r="E10" s="41"/>
      <c r="F10" s="41"/>
      <c r="G10" s="41"/>
      <c r="H10" s="96"/>
    </row>
    <row r="11" spans="1:8" x14ac:dyDescent="0.3">
      <c r="A11" s="95"/>
      <c r="B11" s="42" t="s">
        <v>93</v>
      </c>
      <c r="C11" s="95"/>
      <c r="D11" s="44">
        <v>1451.895</v>
      </c>
      <c r="E11" s="41"/>
      <c r="F11" s="41"/>
      <c r="G11" s="41"/>
      <c r="H11" s="96"/>
    </row>
    <row r="12" spans="1:8" x14ac:dyDescent="0.3">
      <c r="A12" s="95"/>
      <c r="B12" s="42" t="s">
        <v>94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77</v>
      </c>
      <c r="B13" s="94"/>
      <c r="C13" s="37"/>
      <c r="D13" s="43">
        <v>65.265000000000001</v>
      </c>
      <c r="E13" s="41"/>
      <c r="F13" s="41"/>
      <c r="G13" s="41"/>
      <c r="H13" s="47"/>
    </row>
    <row r="14" spans="1:8" x14ac:dyDescent="0.3">
      <c r="A14" s="95" t="s">
        <v>98</v>
      </c>
      <c r="B14" s="42" t="s">
        <v>91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92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93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94</v>
      </c>
      <c r="C17" s="37"/>
      <c r="D17" s="43">
        <v>65.265000000000001</v>
      </c>
      <c r="E17" s="41"/>
      <c r="F17" s="41"/>
      <c r="G17" s="41"/>
      <c r="H17" s="47"/>
    </row>
    <row r="18" spans="1:8" x14ac:dyDescent="0.3">
      <c r="A18" s="97" t="s">
        <v>77</v>
      </c>
      <c r="B18" s="98"/>
      <c r="C18" s="95" t="s">
        <v>97</v>
      </c>
      <c r="D18" s="44">
        <v>65.265000000000001</v>
      </c>
      <c r="E18" s="41">
        <v>3</v>
      </c>
      <c r="F18" s="41" t="s">
        <v>95</v>
      </c>
      <c r="G18" s="44">
        <v>21.754999999999999</v>
      </c>
      <c r="H18" s="47"/>
    </row>
    <row r="19" spans="1:8" x14ac:dyDescent="0.3">
      <c r="A19" s="99">
        <v>1</v>
      </c>
      <c r="B19" s="42" t="s">
        <v>91</v>
      </c>
      <c r="C19" s="95"/>
      <c r="D19" s="44">
        <v>0</v>
      </c>
      <c r="E19" s="41"/>
      <c r="F19" s="41"/>
      <c r="G19" s="41"/>
      <c r="H19" s="96" t="s">
        <v>96</v>
      </c>
    </row>
    <row r="20" spans="1:8" x14ac:dyDescent="0.3">
      <c r="A20" s="95"/>
      <c r="B20" s="42" t="s">
        <v>92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93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94</v>
      </c>
      <c r="C22" s="95"/>
      <c r="D22" s="44">
        <v>65.265000000000001</v>
      </c>
      <c r="E22" s="41"/>
      <c r="F22" s="41"/>
      <c r="G22" s="41"/>
      <c r="H22" s="96"/>
    </row>
    <row r="23" spans="1:8" ht="24.6" x14ac:dyDescent="0.3">
      <c r="A23" s="100" t="s">
        <v>80</v>
      </c>
      <c r="B23" s="94"/>
      <c r="C23" s="37"/>
      <c r="D23" s="43">
        <v>286.03500000000003</v>
      </c>
      <c r="E23" s="41"/>
      <c r="F23" s="41"/>
      <c r="G23" s="41"/>
      <c r="H23" s="47"/>
    </row>
    <row r="24" spans="1:8" x14ac:dyDescent="0.3">
      <c r="A24" s="95" t="s">
        <v>99</v>
      </c>
      <c r="B24" s="42" t="s">
        <v>91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93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94</v>
      </c>
      <c r="C27" s="37"/>
      <c r="D27" s="43">
        <v>286.03500000000003</v>
      </c>
      <c r="E27" s="41"/>
      <c r="F27" s="41"/>
      <c r="G27" s="41"/>
      <c r="H27" s="47"/>
    </row>
    <row r="28" spans="1:8" x14ac:dyDescent="0.3">
      <c r="A28" s="97" t="s">
        <v>80</v>
      </c>
      <c r="B28" s="98"/>
      <c r="C28" s="95" t="s">
        <v>97</v>
      </c>
      <c r="D28" s="44">
        <v>286.03500000000003</v>
      </c>
      <c r="E28" s="41">
        <v>3</v>
      </c>
      <c r="F28" s="41" t="s">
        <v>95</v>
      </c>
      <c r="G28" s="44">
        <v>95.344999999999999</v>
      </c>
      <c r="H28" s="47"/>
    </row>
    <row r="29" spans="1:8" x14ac:dyDescent="0.3">
      <c r="A29" s="99">
        <v>1</v>
      </c>
      <c r="B29" s="42" t="s">
        <v>91</v>
      </c>
      <c r="C29" s="95"/>
      <c r="D29" s="44">
        <v>0</v>
      </c>
      <c r="E29" s="41"/>
      <c r="F29" s="41"/>
      <c r="G29" s="41"/>
      <c r="H29" s="96" t="s">
        <v>96</v>
      </c>
    </row>
    <row r="30" spans="1:8" x14ac:dyDescent="0.3">
      <c r="A30" s="95"/>
      <c r="B30" s="42" t="s">
        <v>92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93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94</v>
      </c>
      <c r="C32" s="95"/>
      <c r="D32" s="44">
        <v>286.03500000000003</v>
      </c>
      <c r="E32" s="41"/>
      <c r="F32" s="41"/>
      <c r="G32" s="41"/>
      <c r="H32" s="96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101" t="s">
        <v>100</v>
      </c>
      <c r="B35" s="101"/>
      <c r="C35" s="101"/>
      <c r="D35" s="101"/>
      <c r="E35" s="101"/>
      <c r="F35" s="101"/>
      <c r="G35" s="101"/>
      <c r="H35" s="101"/>
    </row>
    <row r="36" spans="1:8" x14ac:dyDescent="0.3">
      <c r="A36" s="101" t="s">
        <v>101</v>
      </c>
      <c r="B36" s="101"/>
      <c r="C36" s="101"/>
      <c r="D36" s="101"/>
      <c r="E36" s="101"/>
      <c r="F36" s="101"/>
      <c r="G36" s="101"/>
      <c r="H36" s="101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102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103</v>
      </c>
      <c r="B3" s="6" t="s">
        <v>104</v>
      </c>
      <c r="C3" s="6" t="s">
        <v>105</v>
      </c>
      <c r="D3" s="6" t="s">
        <v>106</v>
      </c>
      <c r="E3" s="6" t="s">
        <v>107</v>
      </c>
      <c r="F3" s="6" t="s">
        <v>108</v>
      </c>
      <c r="G3" s="6" t="s">
        <v>109</v>
      </c>
      <c r="H3" s="6" t="s">
        <v>110</v>
      </c>
    </row>
    <row r="4" spans="1:8" ht="39" customHeight="1" x14ac:dyDescent="0.3">
      <c r="A4" s="25" t="s">
        <v>111</v>
      </c>
      <c r="B4" s="26" t="s">
        <v>95</v>
      </c>
      <c r="C4" s="27">
        <v>1.5</v>
      </c>
      <c r="D4" s="27">
        <v>470.14575000000002</v>
      </c>
      <c r="E4" s="26">
        <v>0.4</v>
      </c>
      <c r="F4" s="25" t="s">
        <v>111</v>
      </c>
      <c r="G4" s="27">
        <v>705.21862499999997</v>
      </c>
      <c r="H4" s="28" t="s">
        <v>128</v>
      </c>
    </row>
    <row r="5" spans="1:8" ht="39" customHeight="1" x14ac:dyDescent="0.3">
      <c r="A5" s="25" t="s">
        <v>112</v>
      </c>
      <c r="B5" s="26" t="s">
        <v>95</v>
      </c>
      <c r="C5" s="27">
        <v>1.5</v>
      </c>
      <c r="D5" s="27">
        <v>491.08711</v>
      </c>
      <c r="E5" s="26">
        <v>0.4</v>
      </c>
      <c r="F5" s="25" t="s">
        <v>112</v>
      </c>
      <c r="G5" s="27">
        <v>736.63066500000002</v>
      </c>
      <c r="H5" s="28" t="s">
        <v>129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331-02-01</vt:lpstr>
      <vt:lpstr>ОСР 27-09-01</vt:lpstr>
      <vt:lpstr>ОСР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2025-11-10T11:46:26Z</dcterms:modified>
</cp:coreProperties>
</file>